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D99DD4A4-5607-4C7A-A9DF-36D8F688F7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2" l="1"/>
  <c r="O14" i="2"/>
  <c r="O7" i="2"/>
  <c r="N14" i="2"/>
  <c r="N7" i="2"/>
  <c r="Q6" i="2"/>
  <c r="Q9" i="2"/>
  <c r="Q10" i="2"/>
  <c r="Q11" i="2"/>
  <c r="Q5" i="2"/>
  <c r="M14" i="2"/>
  <c r="M7" i="2"/>
  <c r="N16" i="2" l="1"/>
  <c r="N18" i="2" s="1"/>
  <c r="O16" i="2"/>
  <c r="O18" i="2" s="1"/>
  <c r="M16" i="2"/>
  <c r="M18" i="2" s="1"/>
  <c r="L14" i="2"/>
  <c r="L7" i="2"/>
  <c r="L16" i="2" l="1"/>
  <c r="L18" i="2" s="1"/>
  <c r="K14" i="2" l="1"/>
  <c r="K7" i="2"/>
  <c r="K16" i="2" l="1"/>
  <c r="K18" i="2" s="1"/>
  <c r="J14" i="2"/>
  <c r="Q14" i="2" s="1"/>
  <c r="J7" i="2" l="1"/>
  <c r="J16" i="2" s="1"/>
  <c r="J18" i="2" s="1"/>
  <c r="I7" i="2" l="1"/>
  <c r="I16" i="2" s="1"/>
  <c r="I18" i="2" s="1"/>
  <c r="C7" i="2" l="1"/>
  <c r="D7" i="2"/>
  <c r="D16" i="2" s="1"/>
  <c r="D18" i="2" s="1"/>
  <c r="E7" i="2"/>
  <c r="E16" i="2" s="1"/>
  <c r="E18" i="2" s="1"/>
  <c r="F7" i="2"/>
  <c r="F16" i="2" s="1"/>
  <c r="F18" i="2" s="1"/>
  <c r="G7" i="2"/>
  <c r="G16" i="2" s="1"/>
  <c r="G18" i="2" s="1"/>
  <c r="H7" i="2"/>
  <c r="H16" i="2" s="1"/>
  <c r="H18" i="2" s="1"/>
  <c r="B13" i="2"/>
  <c r="C13" i="2"/>
  <c r="D13" i="2"/>
  <c r="E13" i="2"/>
  <c r="F13" i="2"/>
  <c r="G13" i="2"/>
  <c r="H13" i="2"/>
  <c r="Q13" i="2" l="1"/>
  <c r="Q7" i="2"/>
  <c r="C16" i="2"/>
  <c r="C18" i="2" s="1"/>
</calcChain>
</file>

<file path=xl/sharedStrings.xml><?xml version="1.0" encoding="utf-8"?>
<sst xmlns="http://schemas.openxmlformats.org/spreadsheetml/2006/main" count="24" uniqueCount="23">
  <si>
    <t>〔収入〕</t>
    <rPh sb="1" eb="3">
      <t>シュウニュウ</t>
    </rPh>
    <phoneticPr fontId="2"/>
  </si>
  <si>
    <t>管理費</t>
    <rPh sb="0" eb="3">
      <t>カンリヒ</t>
    </rPh>
    <phoneticPr fontId="2"/>
  </si>
  <si>
    <t>その他</t>
    <rPh sb="2" eb="3">
      <t>タ</t>
    </rPh>
    <phoneticPr fontId="2"/>
  </si>
  <si>
    <t>｛支出｝</t>
    <rPh sb="1" eb="3">
      <t>シシュツ</t>
    </rPh>
    <phoneticPr fontId="2"/>
  </si>
  <si>
    <t>電気代</t>
    <rPh sb="0" eb="3">
      <t>デンキダイ</t>
    </rPh>
    <phoneticPr fontId="2"/>
  </si>
  <si>
    <t>保守点検</t>
    <rPh sb="0" eb="2">
      <t>ホシュ</t>
    </rPh>
    <rPh sb="2" eb="4">
      <t>テンケン</t>
    </rPh>
    <phoneticPr fontId="2"/>
  </si>
  <si>
    <t>工事費</t>
    <rPh sb="0" eb="2">
      <t>コウジ</t>
    </rPh>
    <rPh sb="2" eb="3">
      <t>ヒ</t>
    </rPh>
    <phoneticPr fontId="2"/>
  </si>
  <si>
    <t>前期繰越金</t>
    <rPh sb="0" eb="2">
      <t>ゼンキ</t>
    </rPh>
    <rPh sb="2" eb="4">
      <t>クリコシ</t>
    </rPh>
    <rPh sb="4" eb="5">
      <t>キン</t>
    </rPh>
    <phoneticPr fontId="2"/>
  </si>
  <si>
    <t>次期繰越金</t>
    <rPh sb="0" eb="2">
      <t>ジキ</t>
    </rPh>
    <rPh sb="2" eb="4">
      <t>クリコシ</t>
    </rPh>
    <rPh sb="4" eb="5">
      <t>キン</t>
    </rPh>
    <phoneticPr fontId="2"/>
  </si>
  <si>
    <t>収入計</t>
    <rPh sb="0" eb="2">
      <t>シュウニュウ</t>
    </rPh>
    <rPh sb="2" eb="3">
      <t>ケイ</t>
    </rPh>
    <phoneticPr fontId="2"/>
  </si>
  <si>
    <t>支出計</t>
    <rPh sb="0" eb="2">
      <t>シシュツ</t>
    </rPh>
    <rPh sb="2" eb="3">
      <t>ケイ</t>
    </rPh>
    <phoneticPr fontId="2"/>
  </si>
  <si>
    <t>差引</t>
    <rPh sb="0" eb="2">
      <t>サシヒキ</t>
    </rPh>
    <phoneticPr fontId="2"/>
  </si>
  <si>
    <t>年度</t>
    <rPh sb="0" eb="2">
      <t>ネンド</t>
    </rPh>
    <phoneticPr fontId="2"/>
  </si>
  <si>
    <t>組合員数</t>
    <rPh sb="0" eb="3">
      <t>クミアイイン</t>
    </rPh>
    <rPh sb="3" eb="4">
      <t>スウ</t>
    </rPh>
    <phoneticPr fontId="2"/>
  </si>
  <si>
    <t>*2017</t>
    <phoneticPr fontId="2"/>
  </si>
  <si>
    <t>*2018</t>
    <phoneticPr fontId="2"/>
  </si>
  <si>
    <t>累計</t>
    <rPh sb="0" eb="2">
      <t>ルイケイ</t>
    </rPh>
    <phoneticPr fontId="2"/>
  </si>
  <si>
    <t>※1. ＊印年度（２０１７．２０１８）：次年度の管理費で3月に入金されたものを取り込んだ決算</t>
    <rPh sb="5" eb="6">
      <t>シルシ</t>
    </rPh>
    <rPh sb="6" eb="8">
      <t>ネンド</t>
    </rPh>
    <rPh sb="20" eb="23">
      <t>ジネンド</t>
    </rPh>
    <rPh sb="24" eb="27">
      <t>カンリヒ</t>
    </rPh>
    <rPh sb="29" eb="30">
      <t>ガツ</t>
    </rPh>
    <rPh sb="31" eb="33">
      <t>ニュウキン</t>
    </rPh>
    <rPh sb="39" eb="40">
      <t>ト</t>
    </rPh>
    <rPh sb="41" eb="42">
      <t>コ</t>
    </rPh>
    <rPh sb="44" eb="46">
      <t>ケッサン</t>
    </rPh>
    <phoneticPr fontId="2"/>
  </si>
  <si>
    <t>※2.  2016年度次期繰越金と2017年度前期繰越金が合致していないのは上記による操作の結果</t>
    <rPh sb="9" eb="11">
      <t>ネンド</t>
    </rPh>
    <rPh sb="11" eb="13">
      <t>ジキ</t>
    </rPh>
    <rPh sb="13" eb="15">
      <t>クリコシ</t>
    </rPh>
    <rPh sb="15" eb="16">
      <t>キン</t>
    </rPh>
    <rPh sb="21" eb="23">
      <t>ネンド</t>
    </rPh>
    <rPh sb="23" eb="25">
      <t>ゼンキ</t>
    </rPh>
    <rPh sb="25" eb="27">
      <t>クリコシ</t>
    </rPh>
    <rPh sb="27" eb="28">
      <t>キン</t>
    </rPh>
    <rPh sb="29" eb="31">
      <t>ガッチ</t>
    </rPh>
    <rPh sb="38" eb="40">
      <t>ジョウキ</t>
    </rPh>
    <rPh sb="43" eb="45">
      <t>ソウサ</t>
    </rPh>
    <rPh sb="46" eb="48">
      <t>ケッカ</t>
    </rPh>
    <phoneticPr fontId="2"/>
  </si>
  <si>
    <t>年度別決算推移</t>
    <rPh sb="0" eb="2">
      <t>ネンド</t>
    </rPh>
    <rPh sb="2" eb="3">
      <t>ベツ</t>
    </rPh>
    <rPh sb="3" eb="5">
      <t>ケッサン</t>
    </rPh>
    <rPh sb="5" eb="7">
      <t>スイイ</t>
    </rPh>
    <phoneticPr fontId="2"/>
  </si>
  <si>
    <t>※3.　2015年度、４,５００円／月から３,５００円に値下げ実施</t>
    <rPh sb="8" eb="10">
      <t>ネンド</t>
    </rPh>
    <rPh sb="16" eb="17">
      <t>エン</t>
    </rPh>
    <rPh sb="18" eb="19">
      <t>ツキ</t>
    </rPh>
    <rPh sb="26" eb="27">
      <t>エン</t>
    </rPh>
    <rPh sb="28" eb="30">
      <t>ネサ</t>
    </rPh>
    <rPh sb="31" eb="33">
      <t>ジッシ</t>
    </rPh>
    <phoneticPr fontId="2"/>
  </si>
  <si>
    <t>※4.　２０２３年度下期より、３,５００円／月から３,０００円に値下げ実施</t>
    <rPh sb="8" eb="10">
      <t>ネンド</t>
    </rPh>
    <rPh sb="10" eb="12">
      <t>シモキ</t>
    </rPh>
    <rPh sb="20" eb="21">
      <t>エン</t>
    </rPh>
    <rPh sb="22" eb="23">
      <t>ツキ</t>
    </rPh>
    <rPh sb="30" eb="31">
      <t>エン</t>
    </rPh>
    <rPh sb="32" eb="34">
      <t>ネサ</t>
    </rPh>
    <rPh sb="35" eb="37">
      <t>ジッシ</t>
    </rPh>
    <phoneticPr fontId="2"/>
  </si>
  <si>
    <t>人件費</t>
    <rPh sb="0" eb="3">
      <t>ジンケンヒ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</si>
</sst>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8" fontId="4" fillId="0" borderId="0" xfId="1" applyFont="1" applyAlignment="1"/>
    <xf numFmtId="0" fontId="5" fillId="0" borderId="0" xfId="0" applyFont="1"/>
    <xf numFmtId="0" fontId="6" fillId="0" borderId="0" xfId="0" applyFont="1"/>
    <xf numFmtId="38" fontId="7" fillId="0" borderId="0" xfId="1" applyFont="1" applyFill="1" applyBorder="1" applyAlignment="1"/>
    <xf numFmtId="38" fontId="6" fillId="0" borderId="0" xfId="1" applyFont="1" applyFill="1" applyBorder="1" applyAlignment="1"/>
    <xf numFmtId="0" fontId="6" fillId="0" borderId="0" xfId="0" applyFont="1" applyAlignment="1">
      <alignment horizontal="center"/>
    </xf>
    <xf numFmtId="0" fontId="8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38" fontId="5" fillId="0" borderId="1" xfId="1" applyFont="1" applyBorder="1" applyAlignment="1"/>
    <xf numFmtId="38" fontId="5" fillId="0" borderId="1" xfId="1" applyFont="1" applyBorder="1" applyAlignment="1">
      <alignment horizontal="center"/>
    </xf>
    <xf numFmtId="38" fontId="5" fillId="0" borderId="1" xfId="0" applyNumberFormat="1" applyFont="1" applyBorder="1" applyAlignment="1">
      <alignment horizontal="center"/>
    </xf>
    <xf numFmtId="38" fontId="9" fillId="0" borderId="1" xfId="1" applyFont="1" applyFill="1" applyBorder="1" applyAlignment="1"/>
    <xf numFmtId="0" fontId="5" fillId="0" borderId="0" xfId="0" applyFont="1" applyAlignment="1">
      <alignment horizontal="left"/>
    </xf>
    <xf numFmtId="0" fontId="10" fillId="0" borderId="0" xfId="0" applyFont="1"/>
    <xf numFmtId="38" fontId="11" fillId="0" borderId="1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workbookViewId="0">
      <pane xSplit="1" topLeftCell="J1" activePane="topRight" state="frozen"/>
      <selection pane="topRight" activeCell="S12" sqref="S12"/>
    </sheetView>
  </sheetViews>
  <sheetFormatPr defaultRowHeight="13.5" x14ac:dyDescent="0.15"/>
  <cols>
    <col min="1" max="1" width="14" customWidth="1"/>
    <col min="2" max="16" width="13.625" customWidth="1"/>
    <col min="17" max="17" width="15.75" customWidth="1"/>
    <col min="18" max="18" width="14.875" customWidth="1"/>
  </cols>
  <sheetData>
    <row r="1" spans="1:18" ht="30" customHeight="1" x14ac:dyDescent="0.2">
      <c r="A1" s="19" t="s">
        <v>19</v>
      </c>
      <c r="B1" s="6"/>
      <c r="C1" s="6"/>
      <c r="D1" s="6"/>
      <c r="E1" s="6"/>
      <c r="F1" s="6"/>
      <c r="G1" s="6"/>
      <c r="H1" s="6"/>
      <c r="I1" s="6"/>
    </row>
    <row r="2" spans="1:18" ht="30" customHeight="1" x14ac:dyDescent="0.2">
      <c r="A2" s="11" t="s">
        <v>12</v>
      </c>
      <c r="B2" s="11">
        <v>2011</v>
      </c>
      <c r="C2" s="11">
        <v>2012</v>
      </c>
      <c r="D2" s="11">
        <v>2013</v>
      </c>
      <c r="E2" s="11">
        <v>2014</v>
      </c>
      <c r="F2" s="11">
        <v>2015</v>
      </c>
      <c r="G2" s="11">
        <v>2016</v>
      </c>
      <c r="H2" s="11" t="s">
        <v>14</v>
      </c>
      <c r="I2" s="11" t="s">
        <v>15</v>
      </c>
      <c r="J2" s="11">
        <v>2019</v>
      </c>
      <c r="K2" s="11">
        <v>2020</v>
      </c>
      <c r="L2" s="11">
        <v>2021</v>
      </c>
      <c r="M2" s="11">
        <v>2022</v>
      </c>
      <c r="N2" s="11">
        <v>2023</v>
      </c>
      <c r="O2" s="11">
        <v>2024</v>
      </c>
      <c r="P2" s="11">
        <v>2025</v>
      </c>
      <c r="Q2" s="11" t="s">
        <v>16</v>
      </c>
    </row>
    <row r="3" spans="1:18" ht="30" customHeight="1" x14ac:dyDescent="0.2">
      <c r="A3" s="11" t="s">
        <v>13</v>
      </c>
      <c r="B3" s="11">
        <v>73</v>
      </c>
      <c r="C3" s="11">
        <v>74</v>
      </c>
      <c r="D3" s="11">
        <v>77</v>
      </c>
      <c r="E3" s="11">
        <v>78</v>
      </c>
      <c r="F3" s="11">
        <v>80</v>
      </c>
      <c r="G3" s="11">
        <v>82</v>
      </c>
      <c r="H3" s="11">
        <v>84</v>
      </c>
      <c r="I3" s="11">
        <v>85</v>
      </c>
      <c r="J3" s="11">
        <v>85</v>
      </c>
      <c r="K3" s="11">
        <v>82</v>
      </c>
      <c r="L3" s="11">
        <v>83</v>
      </c>
      <c r="M3" s="11">
        <v>83</v>
      </c>
      <c r="N3" s="11">
        <v>86</v>
      </c>
      <c r="O3" s="11">
        <v>88</v>
      </c>
      <c r="P3" s="11"/>
      <c r="Q3" s="11"/>
    </row>
    <row r="4" spans="1:18" ht="30" customHeight="1" x14ac:dyDescent="0.2">
      <c r="A4" s="11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1"/>
      <c r="L4" s="11"/>
      <c r="M4" s="11"/>
      <c r="N4" s="11"/>
      <c r="O4" s="11"/>
      <c r="P4" s="11"/>
      <c r="Q4" s="11"/>
    </row>
    <row r="5" spans="1:18" ht="30" customHeight="1" x14ac:dyDescent="0.2">
      <c r="A5" s="11" t="s">
        <v>1</v>
      </c>
      <c r="B5" s="14">
        <v>4338346</v>
      </c>
      <c r="C5" s="14">
        <v>4298100</v>
      </c>
      <c r="D5" s="14">
        <v>4104000</v>
      </c>
      <c r="E5" s="14">
        <v>3762000</v>
      </c>
      <c r="F5" s="14">
        <v>3265000</v>
      </c>
      <c r="G5" s="14">
        <v>3409000</v>
      </c>
      <c r="H5" s="14">
        <v>3604500</v>
      </c>
      <c r="I5" s="14">
        <v>3643650</v>
      </c>
      <c r="J5" s="14">
        <v>2031160</v>
      </c>
      <c r="K5" s="15">
        <v>3486560</v>
      </c>
      <c r="L5" s="15">
        <v>3468920</v>
      </c>
      <c r="M5" s="15">
        <v>3500560</v>
      </c>
      <c r="N5" s="15">
        <v>3372900</v>
      </c>
      <c r="O5" s="15">
        <v>3111940</v>
      </c>
      <c r="P5" s="15"/>
      <c r="Q5" s="16">
        <f>SUM(B5:O5)</f>
        <v>49396636</v>
      </c>
    </row>
    <row r="6" spans="1:18" ht="30" customHeight="1" x14ac:dyDescent="0.2">
      <c r="A6" s="11" t="s">
        <v>2</v>
      </c>
      <c r="B6" s="14">
        <v>1224</v>
      </c>
      <c r="C6" s="14">
        <v>133180</v>
      </c>
      <c r="D6" s="14">
        <v>209031</v>
      </c>
      <c r="E6" s="14">
        <v>129605</v>
      </c>
      <c r="F6" s="14">
        <v>23655</v>
      </c>
      <c r="G6" s="14">
        <v>230579</v>
      </c>
      <c r="H6" s="14">
        <v>222535</v>
      </c>
      <c r="I6" s="14">
        <v>122532</v>
      </c>
      <c r="J6" s="14">
        <v>100032</v>
      </c>
      <c r="K6" s="15">
        <v>22540</v>
      </c>
      <c r="L6" s="15">
        <v>122544</v>
      </c>
      <c r="M6" s="15">
        <v>47</v>
      </c>
      <c r="N6" s="15">
        <v>218052</v>
      </c>
      <c r="O6" s="15">
        <v>227922</v>
      </c>
      <c r="P6" s="15"/>
      <c r="Q6" s="16">
        <f t="shared" ref="Q6:Q14" si="0">SUM(B6:O6)</f>
        <v>1763478</v>
      </c>
    </row>
    <row r="7" spans="1:18" ht="30" customHeight="1" x14ac:dyDescent="0.2">
      <c r="A7" s="11" t="s">
        <v>9</v>
      </c>
      <c r="B7" s="14">
        <v>4339570</v>
      </c>
      <c r="C7" s="14">
        <f t="shared" ref="C7:F7" si="1">SUM(C5:C6)</f>
        <v>4431280</v>
      </c>
      <c r="D7" s="14">
        <f t="shared" si="1"/>
        <v>4313031</v>
      </c>
      <c r="E7" s="14">
        <f t="shared" si="1"/>
        <v>3891605</v>
      </c>
      <c r="F7" s="14">
        <f t="shared" si="1"/>
        <v>3288655</v>
      </c>
      <c r="G7" s="14">
        <f t="shared" ref="G7:I7" si="2">SUM(G5:G6)</f>
        <v>3639579</v>
      </c>
      <c r="H7" s="14">
        <f t="shared" si="2"/>
        <v>3827035</v>
      </c>
      <c r="I7" s="14">
        <f t="shared" si="2"/>
        <v>3766182</v>
      </c>
      <c r="J7" s="14">
        <f>J5+J6</f>
        <v>2131192</v>
      </c>
      <c r="K7" s="15">
        <f>SUM(K5:K6)</f>
        <v>3509100</v>
      </c>
      <c r="L7" s="15">
        <f>SUM(L5:L6)</f>
        <v>3591464</v>
      </c>
      <c r="M7" s="15">
        <f>SUM(M5:M6)</f>
        <v>3500607</v>
      </c>
      <c r="N7" s="15">
        <f>SUM(N5:N6)</f>
        <v>3590952</v>
      </c>
      <c r="O7" s="15">
        <f>SUM(O5:O6)</f>
        <v>3339862</v>
      </c>
      <c r="P7" s="15"/>
      <c r="Q7" s="16">
        <f t="shared" si="0"/>
        <v>51160114</v>
      </c>
    </row>
    <row r="8" spans="1:18" ht="30" customHeight="1" x14ac:dyDescent="0.2">
      <c r="A8" s="11" t="s">
        <v>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5"/>
      <c r="M8" s="15"/>
      <c r="N8" s="15"/>
      <c r="O8" s="15"/>
      <c r="P8" s="15"/>
      <c r="Q8" s="16"/>
    </row>
    <row r="9" spans="1:18" ht="30" customHeight="1" x14ac:dyDescent="0.2">
      <c r="A9" s="11" t="s">
        <v>4</v>
      </c>
      <c r="B9" s="14">
        <v>664028</v>
      </c>
      <c r="C9" s="14">
        <v>629705</v>
      </c>
      <c r="D9" s="14">
        <v>575727</v>
      </c>
      <c r="E9" s="14">
        <v>548140</v>
      </c>
      <c r="F9" s="14">
        <v>548116</v>
      </c>
      <c r="G9" s="14">
        <v>430365</v>
      </c>
      <c r="H9" s="14">
        <v>497219</v>
      </c>
      <c r="I9" s="14">
        <v>564026</v>
      </c>
      <c r="J9" s="14">
        <v>582059</v>
      </c>
      <c r="K9" s="15">
        <v>572250</v>
      </c>
      <c r="L9" s="15">
        <v>613951</v>
      </c>
      <c r="M9" s="15">
        <v>714004</v>
      </c>
      <c r="N9" s="15">
        <v>597811</v>
      </c>
      <c r="O9" s="15">
        <v>677795</v>
      </c>
      <c r="P9" s="15"/>
      <c r="Q9" s="16">
        <f t="shared" si="0"/>
        <v>8215196</v>
      </c>
    </row>
    <row r="10" spans="1:18" ht="30" customHeight="1" x14ac:dyDescent="0.2">
      <c r="A10" s="11" t="s">
        <v>5</v>
      </c>
      <c r="B10" s="14">
        <v>546000</v>
      </c>
      <c r="C10" s="14">
        <v>882000</v>
      </c>
      <c r="D10" s="14">
        <v>882000</v>
      </c>
      <c r="E10" s="14">
        <v>905100</v>
      </c>
      <c r="F10" s="14">
        <v>1037232</v>
      </c>
      <c r="G10" s="14">
        <v>907200</v>
      </c>
      <c r="H10" s="14">
        <v>907200</v>
      </c>
      <c r="I10" s="14">
        <v>923724</v>
      </c>
      <c r="J10" s="14">
        <v>914200</v>
      </c>
      <c r="K10" s="15">
        <v>924000</v>
      </c>
      <c r="L10" s="15">
        <v>924000</v>
      </c>
      <c r="M10" s="15">
        <v>924000</v>
      </c>
      <c r="N10" s="15">
        <v>924000</v>
      </c>
      <c r="O10" s="15">
        <v>907500</v>
      </c>
      <c r="P10" s="15"/>
      <c r="Q10" s="16">
        <f t="shared" si="0"/>
        <v>12508156</v>
      </c>
    </row>
    <row r="11" spans="1:18" ht="30" customHeight="1" x14ac:dyDescent="0.2">
      <c r="A11" s="11" t="s">
        <v>6</v>
      </c>
      <c r="B11" s="14">
        <v>553810</v>
      </c>
      <c r="C11" s="14">
        <v>1153869</v>
      </c>
      <c r="D11" s="14">
        <v>1034864</v>
      </c>
      <c r="E11" s="14">
        <v>1459320</v>
      </c>
      <c r="F11" s="14">
        <v>2350080</v>
      </c>
      <c r="G11" s="14">
        <v>2914704</v>
      </c>
      <c r="H11" s="14">
        <v>233332</v>
      </c>
      <c r="I11" s="14">
        <v>1614600</v>
      </c>
      <c r="J11" s="14">
        <v>481000</v>
      </c>
      <c r="K11" s="15">
        <v>1327520</v>
      </c>
      <c r="L11" s="15">
        <v>1715120</v>
      </c>
      <c r="M11" s="15">
        <v>1166020</v>
      </c>
      <c r="N11" s="15">
        <v>940754</v>
      </c>
      <c r="O11" s="15">
        <v>240176</v>
      </c>
      <c r="P11" s="15"/>
      <c r="Q11" s="16">
        <f t="shared" si="0"/>
        <v>17185169</v>
      </c>
    </row>
    <row r="12" spans="1:18" ht="30" customHeight="1" x14ac:dyDescent="0.2">
      <c r="A12" s="11" t="s">
        <v>22</v>
      </c>
      <c r="B12" s="14"/>
      <c r="C12" s="14"/>
      <c r="D12" s="14"/>
      <c r="E12" s="14"/>
      <c r="F12" s="14"/>
      <c r="G12" s="14"/>
      <c r="H12" s="14"/>
      <c r="I12" s="14"/>
      <c r="J12" s="14"/>
      <c r="K12" s="15"/>
      <c r="L12" s="15"/>
      <c r="M12" s="15"/>
      <c r="N12" s="15"/>
      <c r="O12" s="15">
        <v>404000</v>
      </c>
      <c r="P12" s="15"/>
      <c r="Q12" s="16">
        <f t="shared" si="0"/>
        <v>404000</v>
      </c>
    </row>
    <row r="13" spans="1:18" ht="30" customHeight="1" x14ac:dyDescent="0.2">
      <c r="A13" s="11" t="s">
        <v>2</v>
      </c>
      <c r="B13" s="14">
        <f>B14-B11-B9-B10</f>
        <v>1814239</v>
      </c>
      <c r="C13" s="14">
        <f t="shared" ref="C13:H13" si="3">C14-C9-C10-C11</f>
        <v>65389</v>
      </c>
      <c r="D13" s="14">
        <f t="shared" si="3"/>
        <v>926637</v>
      </c>
      <c r="E13" s="14">
        <f t="shared" si="3"/>
        <v>421425</v>
      </c>
      <c r="F13" s="14">
        <f t="shared" si="3"/>
        <v>424179</v>
      </c>
      <c r="G13" s="14">
        <f t="shared" si="3"/>
        <v>129319</v>
      </c>
      <c r="H13" s="14">
        <f t="shared" si="3"/>
        <v>312540</v>
      </c>
      <c r="I13" s="14">
        <v>207782</v>
      </c>
      <c r="J13" s="14">
        <v>226158</v>
      </c>
      <c r="K13" s="15">
        <v>182769</v>
      </c>
      <c r="L13" s="15">
        <v>176406</v>
      </c>
      <c r="M13" s="15">
        <v>210293</v>
      </c>
      <c r="N13" s="15">
        <v>413017</v>
      </c>
      <c r="O13" s="15">
        <v>570505</v>
      </c>
      <c r="P13" s="15"/>
      <c r="Q13" s="16">
        <f t="shared" si="0"/>
        <v>6080658</v>
      </c>
    </row>
    <row r="14" spans="1:18" ht="30" customHeight="1" x14ac:dyDescent="0.2">
      <c r="A14" s="12" t="s">
        <v>10</v>
      </c>
      <c r="B14" s="14">
        <v>3578077</v>
      </c>
      <c r="C14" s="14">
        <v>2730963</v>
      </c>
      <c r="D14" s="14">
        <v>3419228</v>
      </c>
      <c r="E14" s="14">
        <v>3333985</v>
      </c>
      <c r="F14" s="14">
        <v>4359607</v>
      </c>
      <c r="G14" s="14">
        <v>4381588</v>
      </c>
      <c r="H14" s="14">
        <v>1950291</v>
      </c>
      <c r="I14" s="14">
        <v>3310132</v>
      </c>
      <c r="J14" s="14">
        <f>J9+J10+J11+J13</f>
        <v>2203417</v>
      </c>
      <c r="K14" s="15">
        <f>SUM(K9:K13)</f>
        <v>3006539</v>
      </c>
      <c r="L14" s="15">
        <f>SUM(L9:L13)</f>
        <v>3429477</v>
      </c>
      <c r="M14" s="15">
        <f>SUM(M9:M13)</f>
        <v>3014317</v>
      </c>
      <c r="N14" s="15">
        <f>SUM(N9:N13)</f>
        <v>2875582</v>
      </c>
      <c r="O14" s="15">
        <f>SUM(O9:O13)</f>
        <v>2799976</v>
      </c>
      <c r="P14" s="15"/>
      <c r="Q14" s="16">
        <f t="shared" si="0"/>
        <v>44393179</v>
      </c>
    </row>
    <row r="15" spans="1:18" ht="18.75" x14ac:dyDescent="0.2">
      <c r="A15" s="12"/>
      <c r="B15" s="14"/>
      <c r="C15" s="14"/>
      <c r="D15" s="14"/>
      <c r="E15" s="14"/>
      <c r="F15" s="14"/>
      <c r="G15" s="14"/>
      <c r="H15" s="14"/>
      <c r="I15" s="13"/>
      <c r="J15" s="13"/>
      <c r="K15" s="15"/>
      <c r="L15" s="15"/>
      <c r="M15" s="15"/>
      <c r="N15" s="15"/>
      <c r="O15" s="15"/>
      <c r="P15" s="15"/>
      <c r="Q15" s="11"/>
      <c r="R15" s="10"/>
    </row>
    <row r="16" spans="1:18" ht="30" customHeight="1" x14ac:dyDescent="0.2">
      <c r="A16" s="11" t="s">
        <v>11</v>
      </c>
      <c r="B16" s="14">
        <v>761493</v>
      </c>
      <c r="C16" s="14">
        <f t="shared" ref="C16:I16" si="4">C7-C14</f>
        <v>1700317</v>
      </c>
      <c r="D16" s="14">
        <f t="shared" si="4"/>
        <v>893803</v>
      </c>
      <c r="E16" s="14">
        <f t="shared" si="4"/>
        <v>557620</v>
      </c>
      <c r="F16" s="20">
        <f t="shared" si="4"/>
        <v>-1070952</v>
      </c>
      <c r="G16" s="14">
        <f t="shared" si="4"/>
        <v>-742009</v>
      </c>
      <c r="H16" s="14">
        <f t="shared" si="4"/>
        <v>1876744</v>
      </c>
      <c r="I16" s="14">
        <f t="shared" si="4"/>
        <v>456050</v>
      </c>
      <c r="J16" s="14">
        <f t="shared" ref="J16:O16" si="5">J7-J14</f>
        <v>-72225</v>
      </c>
      <c r="K16" s="15">
        <f t="shared" si="5"/>
        <v>502561</v>
      </c>
      <c r="L16" s="15">
        <f t="shared" si="5"/>
        <v>161987</v>
      </c>
      <c r="M16" s="15">
        <f t="shared" si="5"/>
        <v>486290</v>
      </c>
      <c r="N16" s="15">
        <f t="shared" si="5"/>
        <v>715370</v>
      </c>
      <c r="O16" s="15">
        <f t="shared" si="5"/>
        <v>539886</v>
      </c>
      <c r="P16" s="15"/>
      <c r="Q16" s="16"/>
    </row>
    <row r="17" spans="1:17" ht="30" customHeight="1" x14ac:dyDescent="0.2">
      <c r="A17" s="11" t="s">
        <v>7</v>
      </c>
      <c r="B17" s="17">
        <v>0</v>
      </c>
      <c r="C17" s="17">
        <v>761493</v>
      </c>
      <c r="D17" s="17">
        <v>2461810</v>
      </c>
      <c r="E17" s="17">
        <v>3355613</v>
      </c>
      <c r="F17" s="17">
        <v>3913233</v>
      </c>
      <c r="G17" s="17">
        <v>2842281</v>
      </c>
      <c r="H17" s="17">
        <v>3486272</v>
      </c>
      <c r="I17" s="17">
        <v>5363016</v>
      </c>
      <c r="J17" s="17">
        <v>5819066</v>
      </c>
      <c r="K17" s="15">
        <v>5746841</v>
      </c>
      <c r="L17" s="15">
        <v>6249402</v>
      </c>
      <c r="M17" s="15">
        <v>6411389</v>
      </c>
      <c r="N17" s="15">
        <v>6897679</v>
      </c>
      <c r="O17" s="15">
        <v>7613049</v>
      </c>
      <c r="P17" s="15"/>
      <c r="Q17" s="11"/>
    </row>
    <row r="18" spans="1:17" ht="30" customHeight="1" x14ac:dyDescent="0.2">
      <c r="A18" s="11" t="s">
        <v>8</v>
      </c>
      <c r="B18" s="17">
        <v>761493</v>
      </c>
      <c r="C18" s="17">
        <f t="shared" ref="C18:F18" si="6">SUM(C16:C17)</f>
        <v>2461810</v>
      </c>
      <c r="D18" s="17">
        <f t="shared" si="6"/>
        <v>3355613</v>
      </c>
      <c r="E18" s="17">
        <f t="shared" si="6"/>
        <v>3913233</v>
      </c>
      <c r="F18" s="17">
        <f t="shared" si="6"/>
        <v>2842281</v>
      </c>
      <c r="G18" s="17">
        <f t="shared" ref="G18:I18" si="7">SUM(G16:G17)</f>
        <v>2100272</v>
      </c>
      <c r="H18" s="17">
        <f t="shared" si="7"/>
        <v>5363016</v>
      </c>
      <c r="I18" s="17">
        <f t="shared" si="7"/>
        <v>5819066</v>
      </c>
      <c r="J18" s="17">
        <f t="shared" ref="J18:O18" si="8">J16+J17</f>
        <v>5746841</v>
      </c>
      <c r="K18" s="15">
        <f t="shared" si="8"/>
        <v>6249402</v>
      </c>
      <c r="L18" s="15">
        <f t="shared" si="8"/>
        <v>6411389</v>
      </c>
      <c r="M18" s="15">
        <f t="shared" si="8"/>
        <v>6897679</v>
      </c>
      <c r="N18" s="15">
        <f t="shared" si="8"/>
        <v>7613049</v>
      </c>
      <c r="O18" s="15">
        <f t="shared" si="8"/>
        <v>8152935</v>
      </c>
      <c r="P18" s="15"/>
      <c r="Q18" s="11"/>
    </row>
    <row r="19" spans="1:17" ht="21" x14ac:dyDescent="0.2">
      <c r="A19" s="9"/>
      <c r="B19" s="7"/>
      <c r="C19" s="7"/>
      <c r="D19" s="7"/>
      <c r="E19" s="7"/>
      <c r="F19" s="7"/>
      <c r="G19" s="7"/>
      <c r="H19" s="7"/>
      <c r="I19" s="7"/>
    </row>
    <row r="20" spans="1:17" ht="30" customHeight="1" x14ac:dyDescent="0.2">
      <c r="A20" s="18" t="s">
        <v>17</v>
      </c>
      <c r="B20" s="7"/>
      <c r="C20" s="8"/>
      <c r="D20" s="8"/>
      <c r="E20" s="8"/>
      <c r="F20" s="8"/>
      <c r="G20" s="6"/>
      <c r="H20" s="6"/>
      <c r="I20" s="6"/>
    </row>
    <row r="21" spans="1:17" ht="30" customHeight="1" x14ac:dyDescent="0.2">
      <c r="A21" s="18" t="s">
        <v>18</v>
      </c>
      <c r="B21" s="7"/>
      <c r="C21" s="8"/>
      <c r="D21" s="8"/>
      <c r="E21" s="8"/>
      <c r="F21" s="8"/>
      <c r="G21" s="6"/>
      <c r="H21" s="6"/>
      <c r="I21" s="6"/>
    </row>
    <row r="22" spans="1:17" ht="30" customHeight="1" x14ac:dyDescent="0.2">
      <c r="A22" s="18" t="s">
        <v>20</v>
      </c>
      <c r="B22" s="5"/>
      <c r="C22" s="5"/>
      <c r="D22" s="5"/>
      <c r="E22" s="5"/>
      <c r="F22" s="5"/>
      <c r="G22" s="5"/>
      <c r="H22" s="5"/>
      <c r="I22" s="5"/>
    </row>
    <row r="23" spans="1:17" ht="27" customHeight="1" x14ac:dyDescent="0.2">
      <c r="A23" s="18" t="s">
        <v>21</v>
      </c>
    </row>
    <row r="24" spans="1:17" ht="14.25" x14ac:dyDescent="0.15">
      <c r="A24" s="3"/>
      <c r="I24" s="4"/>
    </row>
    <row r="25" spans="1:17" x14ac:dyDescent="0.15">
      <c r="A25" s="3"/>
    </row>
    <row r="26" spans="1:17" x14ac:dyDescent="0.15">
      <c r="A26" s="3"/>
    </row>
    <row r="27" spans="1:17" x14ac:dyDescent="0.15">
      <c r="A27" s="3"/>
    </row>
    <row r="29" spans="1:17" x14ac:dyDescent="0.15">
      <c r="A29" s="3"/>
    </row>
    <row r="30" spans="1:17" x14ac:dyDescent="0.15">
      <c r="A30" s="3"/>
    </row>
    <row r="31" spans="1:17" x14ac:dyDescent="0.15">
      <c r="A31" s="3"/>
    </row>
    <row r="32" spans="1:17" x14ac:dyDescent="0.15">
      <c r="A32" s="3"/>
    </row>
    <row r="33" spans="1:5" x14ac:dyDescent="0.15">
      <c r="A33" s="3"/>
    </row>
    <row r="36" spans="1:5" x14ac:dyDescent="0.15">
      <c r="A36" s="3"/>
      <c r="E36" s="1"/>
    </row>
    <row r="37" spans="1:5" x14ac:dyDescent="0.15">
      <c r="A37" s="3"/>
      <c r="E37" s="2"/>
    </row>
    <row r="38" spans="1:5" x14ac:dyDescent="0.15">
      <c r="A38" s="3"/>
    </row>
    <row r="39" spans="1:5" x14ac:dyDescent="0.15">
      <c r="A39" s="3"/>
    </row>
  </sheetData>
  <phoneticPr fontId="2"/>
  <pageMargins left="0.25" right="0.25" top="0.75" bottom="0.75" header="0.3" footer="0.3"/>
  <pageSetup paperSize="9" scale="7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2025-03-27T10:17:31Z</dcterms:modified>
</cp:coreProperties>
</file>